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<sst xmlns="http://schemas.openxmlformats.org/spreadsheetml/2006/main" count="90" uniqueCount="79">
  <si>
    <t>钻孔灌注桩施工钢平台（东岸）工程量清单</t>
  </si>
  <si>
    <t>序号</t>
  </si>
  <si>
    <t>名称</t>
  </si>
  <si>
    <t>规格型号</t>
  </si>
  <si>
    <t>长度/m</t>
  </si>
  <si>
    <t>单个围堰数量</t>
  </si>
  <si>
    <t>4个围堰总数量/m</t>
  </si>
  <si>
    <t>单重kg/m</t>
  </si>
  <si>
    <t>总重/t</t>
  </si>
  <si>
    <t>钢管桩</t>
  </si>
  <si>
    <t>钢管φ529*10</t>
  </si>
  <si>
    <t>横撑及剪刀撑</t>
  </si>
  <si>
    <t>槽钢20</t>
  </si>
  <si>
    <t>/</t>
  </si>
  <si>
    <t>连接钢板</t>
  </si>
  <si>
    <t>16mm钢板</t>
  </si>
  <si>
    <t>0.7*0.7</t>
  </si>
  <si>
    <t>82.32㎡</t>
  </si>
  <si>
    <t>加劲肋钢板</t>
  </si>
  <si>
    <t>0.15*0.3</t>
  </si>
  <si>
    <t>30.24㎡</t>
  </si>
  <si>
    <t>剪刀撑连接钢板</t>
  </si>
  <si>
    <t>0.6*0.6</t>
  </si>
  <si>
    <t>184.32㎡</t>
  </si>
  <si>
    <t>大横梁</t>
  </si>
  <si>
    <t>45双拼工字钢</t>
  </si>
  <si>
    <t>纵梁</t>
  </si>
  <si>
    <t>321贝雷片</t>
  </si>
  <si>
    <t>小横梁</t>
  </si>
  <si>
    <t>25工字钢</t>
  </si>
  <si>
    <t>桥面</t>
  </si>
  <si>
    <t>10mm钢板</t>
  </si>
  <si>
    <t>25*21.3</t>
  </si>
  <si>
    <t>2130㎡</t>
  </si>
  <si>
    <t>临边防护立柱</t>
  </si>
  <si>
    <t>12b工字钢</t>
  </si>
  <si>
    <t>临边防护水平杆</t>
  </si>
  <si>
    <t>钢管φ48*3</t>
  </si>
  <si>
    <t>PC挡土桩</t>
  </si>
  <si>
    <t>钢管φ273*8</t>
  </si>
  <si>
    <t>挡土钢板</t>
  </si>
  <si>
    <t>814㎡</t>
  </si>
  <si>
    <t>挡土桩小横梁</t>
  </si>
  <si>
    <t>20双拼工字钢</t>
  </si>
  <si>
    <t>工程量合计</t>
  </si>
  <si>
    <t>报价明细</t>
  </si>
  <si>
    <t>重量
（t）</t>
  </si>
  <si>
    <t>除税单价（元）</t>
  </si>
  <si>
    <t>单位</t>
  </si>
  <si>
    <t>合价</t>
  </si>
  <si>
    <t>备注</t>
  </si>
  <si>
    <t>钢平台安装施工和拆除费</t>
  </si>
  <si>
    <t>元/吨</t>
  </si>
  <si>
    <t>最高限价1376.15元</t>
  </si>
  <si>
    <t>钢平台运输费（运入和运出）</t>
  </si>
  <si>
    <t>最高限价137.61元</t>
  </si>
  <si>
    <t>钢平台租赁费</t>
  </si>
  <si>
    <t>元/(天*吨)</t>
  </si>
  <si>
    <t>最高限价4.59元，第1天至第90天</t>
  </si>
  <si>
    <t>第91天至第120天</t>
  </si>
  <si>
    <t>第121天至第150天</t>
  </si>
  <si>
    <t>第151天至第180天</t>
  </si>
  <si>
    <t>第181天至第210天</t>
  </si>
  <si>
    <t>其他</t>
  </si>
  <si>
    <t>方案设计费、出图费、专家评审费等</t>
  </si>
  <si>
    <t>不可竞争费用</t>
  </si>
  <si>
    <t>税费</t>
  </si>
  <si>
    <t>（[1]+[2]+[3]+[4]+[5]+[6]+[7]+[8]）*9%</t>
  </si>
  <si>
    <t>投标总价（除税）</t>
  </si>
  <si>
    <t>特别说明：</t>
  </si>
  <si>
    <t>1、工程量清单中所列工程数量是估算的或设计的预计数量，不能作为最终结算与支付的依据。实际支付应按实际完成的数量，由乙方按合同规定的计量方法，以监理工程师认可的尺寸、断面、数量计量，按报价清单的单价和总额价计算支付金额。</t>
  </si>
  <si>
    <t>2、除非合同另有规定，钢平台工程量清单中有标价的单价和总额价均已包含了为实施和完成合同工程所需的劳务、材料、机械、质检(自检)、安装、使用期间的维护、保养和维修、拆除回收及进、退场、大型设备安拆、缺陷修复、管理、保险、规费、税金(含增值税全部销项税额)、利润等费用。还包括工程临时设施费以及工程所需的其他费用(包括但不限于：乙方人员人身意外伤害保险费、设备保险费、原材料及成品的检验测试费、竣工未交付前的产品保护费、安全及文明施工措施费、职业健康安全、劳动保护费、环保费、冬雨季施工及夜间施工费、因气候季节以及工序协调等因素导致的施工停滞窝工费等)和应由乙方承担的责任、义务以及乙方应充分考虑本工程施工的风险所发生的风险费用、合同明示或暗示的所有责任、义务和一般风险。</t>
  </si>
  <si>
    <t>4、符合合同条款规定的全部费用应认为已被计入有标价的工程量清单所列各子目之中，未列子目不予计量的工作，其费用应视为已分摊在本合同工程的有关子目的单价或总额价之中。</t>
  </si>
  <si>
    <t>5、乙方用于本合同工程的各类装备的提供、运输、维护、拆卸、拼装等支付的费用，已包括在工程量清单的单价与总额价中。</t>
  </si>
  <si>
    <t>6、乙方施工班组驻地选址及建设标准应满足招标人项目部建设要求，相关费用(含水电、临时用地等)应包含在合同单价中，施工用电由乙方自行负责，该类费用应包含在乙方单价中。</t>
  </si>
  <si>
    <t>7、乙方现场人员必须统一着装，工作服、安全帽由甲方统一定做，费用按购置费用结算，直接在领用期工程款中扣除。</t>
  </si>
  <si>
    <t>8、因征地拆迁、地方关系协调、工作面不连续、方案调整等原因，可能会造成乙方人员、设备等闲置，乙方应根据现场工作面自行调节，不得以此为由向甲方进行费用索赔。</t>
  </si>
  <si>
    <t>9、钢平台拆除：根据工程施工进度，甲方在钢平台使用完成后即可通知乙方进行拆除，乙方应在收到甲方通知后15日内响应。若因乙方延期拆除，甲方不承担延期拆除发生的各项费用。拆除方案乙方自行考虑，如现场发生无法拔除，导致相关部门对甲方进行索赔，该损失由乙方承担。</t>
  </si>
  <si>
    <t>10.钢平台租赁期最低按90天起算：实际租赁期未超过90天的，按90天计取费用；实际租赁期超过90天的，阶梯计取租赁费用：第91天至第120天，按投标租赁费单价的95%计算；第121天至第150天，按投标租赁费单价的90%计算；第151天至第180天，按投标租赁费单价的85%计算；第181天至租赁期满，按投标租赁费单价的80%计算。合同租赁期暂按210天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</si>
</sst>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theme="1"/>
      <name val="宋体"/>
      <charset val="134"/>
      <scheme val="minor"/>
    </font>
    <font>
      <b/>
      <i/>
      <sz val="11"/>
      <color theme="1"/>
      <name val="宋体"/>
      <charset val="134"/>
      <scheme val="minor"/>
    </font>
    <font>
      <b/>
      <sz val="20"/>
      <color theme="1"/>
      <name val="宋体"/>
      <charset val="134"/>
      <scheme val="minor"/>
    </font>
    <font>
      <sz val="11"/>
      <name val="宋体"/>
      <charset val="134"/>
      <scheme val="minor"/>
    </font>
    <font>
      <b/>
      <sz val="11"/>
      <color theme="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11">
      <alignment vertical="center"/>
    </xf>
    <xf numFmtId="0" fontId="9" fillId="0" borderId="0">
      <alignment vertical="center"/>
    </xf>
    <xf numFmtId="0" fontId="10" fillId="0" borderId="0">
      <alignment vertical="center"/>
    </xf>
    <xf numFmtId="0" fontId="11" fillId="0" borderId="0">
      <alignment vertical="center"/>
    </xf>
    <xf numFmtId="0" fontId="12" fillId="0" borderId="12">
      <alignment vertical="center"/>
    </xf>
    <xf numFmtId="0" fontId="13" fillId="0" borderId="12">
      <alignment vertical="center"/>
    </xf>
    <xf numFmtId="0" fontId="14" fillId="0" borderId="13">
      <alignment vertical="center"/>
    </xf>
    <xf numFmtId="0" fontId="14" fillId="0" borderId="0">
      <alignment vertical="center"/>
    </xf>
    <xf numFmtId="0" fontId="15" fillId="3" borderId="14">
      <alignment vertical="center"/>
    </xf>
    <xf numFmtId="0" fontId="16" fillId="4" borderId="15">
      <alignment vertical="center"/>
    </xf>
    <xf numFmtId="0" fontId="17" fillId="4" borderId="14">
      <alignment vertical="center"/>
    </xf>
    <xf numFmtId="0" fontId="18" fillId="5" borderId="16">
      <alignment vertical="center"/>
    </xf>
    <xf numFmtId="0" fontId="19" fillId="0" borderId="17">
      <alignment vertical="center"/>
    </xf>
    <xf numFmtId="0" fontId="20" fillId="0" borderId="18">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31">
    <xf numFmtId="0" fontId="0" fillId="0" borderId="0" xfId="0" applyAlignme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0"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9" fontId="0" fillId="0" borderId="9" xfId="0" applyNumberFormat="1" applyBorder="1" applyAlignment="1">
      <alignment horizontal="center" vertical="center"/>
    </xf>
    <xf numFmtId="9" fontId="0" fillId="0" borderId="1" xfId="0" applyNumberFormat="1" applyBorder="1" applyAlignment="1">
      <alignment horizontal="center" vertical="center"/>
    </xf>
    <xf numFmtId="0" fontId="3" fillId="0" borderId="1" xfId="0" applyFont="1" applyBorder="1" applyAlignment="1">
      <alignment horizontal="center" vertical="center"/>
    </xf>
    <xf numFmtId="0" fontId="2" fillId="0" borderId="0" xfId="0" applyFont="1" applyBorder="1" applyAlignment="1">
      <alignment horizontal="left" vertical="center"/>
    </xf>
    <xf numFmtId="0" fontId="0" fillId="0" borderId="1" xfId="0" applyNumberFormat="1" applyBorder="1" applyAlignment="1">
      <alignment horizontal="left" vertical="top" wrapText="1"/>
    </xf>
    <xf numFmtId="0" fontId="0" fillId="0" borderId="0" xfId="0" applyNumberFormat="1" applyAlignment="1">
      <alignment horizontal="left" vertical="top" wrapText="1"/>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topLeftCell="A19" workbookViewId="0">
      <selection activeCell="K30" sqref="K30"/>
    </sheetView>
  </sheetViews>
  <sheetFormatPr defaultColWidth="9" defaultRowHeight="13.5" outlineLevelCol="7"/>
  <cols>
    <col min="1" max="1" width="7.125" style="4" customWidth="1"/>
    <col min="2" max="2" width="19.9916666666667" style="4" customWidth="1"/>
    <col min="3" max="3" width="11.5" style="4" customWidth="1"/>
    <col min="4" max="4" width="15.35" style="4" customWidth="1"/>
    <col min="5" max="5" width="19.6333333333333" style="4" customWidth="1"/>
    <col min="6" max="6" width="18.625" style="4" customWidth="1"/>
    <col min="7" max="7" width="14.5" style="4" customWidth="1"/>
    <col min="8" max="8" width="29.875" style="4" customWidth="1"/>
    <col min="9" max="9" width="9.125" style="4"/>
    <col min="10" max="16384" width="9" style="4"/>
  </cols>
  <sheetData>
    <row r="1" ht="35" customHeight="1" spans="1:8">
      <c r="A1" s="5" t="s">
        <v>0</v>
      </c>
      <c r="B1" s="5"/>
      <c r="C1" s="5"/>
      <c r="D1" s="5"/>
      <c r="E1" s="5"/>
      <c r="F1" s="5"/>
      <c r="G1" s="5"/>
      <c r="H1" s="5"/>
    </row>
    <row r="2" ht="35" customHeight="1" spans="1:8">
      <c r="A2" s="6" t="s">
        <v>1</v>
      </c>
      <c r="B2" s="6" t="s">
        <v>2</v>
      </c>
      <c r="C2" s="6" t="s">
        <v>3</v>
      </c>
      <c r="D2" s="6" t="s">
        <v>4</v>
      </c>
      <c r="E2" s="6" t="s">
        <v>5</v>
      </c>
      <c r="F2" s="6" t="s">
        <v>6</v>
      </c>
      <c r="G2" s="6" t="s">
        <v>7</v>
      </c>
      <c r="H2" s="6" t="s">
        <v>8</v>
      </c>
    </row>
    <row r="3" ht="35" customHeight="1" spans="1:8">
      <c r="A3" s="7">
        <v>1</v>
      </c>
      <c r="B3" s="7" t="s">
        <v>9</v>
      </c>
      <c r="C3" s="7" t="s">
        <v>10</v>
      </c>
      <c r="D3" s="7">
        <v>15</v>
      </c>
      <c r="E3" s="7">
        <v>42</v>
      </c>
      <c r="F3" s="7">
        <f>4*D3*E3</f>
        <v>2520</v>
      </c>
      <c r="G3" s="7">
        <v>128.09</v>
      </c>
      <c r="H3" s="8">
        <f>F3*G3/1000</f>
        <v>322.7868</v>
      </c>
    </row>
    <row r="4" ht="35" customHeight="1" spans="1:8">
      <c r="A4" s="6">
        <v>2</v>
      </c>
      <c r="B4" s="6" t="s">
        <v>11</v>
      </c>
      <c r="C4" s="6" t="s">
        <v>12</v>
      </c>
      <c r="D4" s="6">
        <v>615</v>
      </c>
      <c r="E4" s="6" t="s">
        <v>13</v>
      </c>
      <c r="F4" s="6">
        <f>D4*4</f>
        <v>2460</v>
      </c>
      <c r="G4" s="6">
        <v>22.6</v>
      </c>
      <c r="H4" s="9">
        <f>F4*G4/1000</f>
        <v>55.596</v>
      </c>
    </row>
    <row r="5" ht="35" customHeight="1" spans="1:8">
      <c r="A5" s="6">
        <v>3</v>
      </c>
      <c r="B5" s="6" t="s">
        <v>14</v>
      </c>
      <c r="C5" s="6" t="s">
        <v>15</v>
      </c>
      <c r="D5" s="6" t="s">
        <v>16</v>
      </c>
      <c r="E5" s="6">
        <v>42</v>
      </c>
      <c r="F5" s="6" t="s">
        <v>17</v>
      </c>
      <c r="G5" s="6">
        <v>125.6</v>
      </c>
      <c r="H5" s="9">
        <v>10.4</v>
      </c>
    </row>
    <row r="6" ht="35" customHeight="1" spans="1:8">
      <c r="A6" s="6">
        <v>4</v>
      </c>
      <c r="B6" s="6" t="s">
        <v>18</v>
      </c>
      <c r="C6" s="6" t="s">
        <v>15</v>
      </c>
      <c r="D6" s="6" t="s">
        <v>19</v>
      </c>
      <c r="E6" s="6">
        <v>168</v>
      </c>
      <c r="F6" s="6" t="s">
        <v>20</v>
      </c>
      <c r="G6" s="6">
        <v>125.6</v>
      </c>
      <c r="H6" s="9">
        <v>3.8</v>
      </c>
    </row>
    <row r="7" ht="35" customHeight="1" spans="1:8">
      <c r="A7" s="6">
        <v>5</v>
      </c>
      <c r="B7" s="6" t="s">
        <v>21</v>
      </c>
      <c r="C7" s="6" t="s">
        <v>15</v>
      </c>
      <c r="D7" s="6" t="s">
        <v>22</v>
      </c>
      <c r="E7" s="6">
        <v>128</v>
      </c>
      <c r="F7" s="6" t="s">
        <v>23</v>
      </c>
      <c r="G7" s="6">
        <v>125.6</v>
      </c>
      <c r="H7" s="9">
        <v>23.2</v>
      </c>
    </row>
    <row r="8" ht="35" customHeight="1" spans="1:8">
      <c r="A8" s="6">
        <v>6</v>
      </c>
      <c r="B8" s="6" t="s">
        <v>24</v>
      </c>
      <c r="C8" s="6" t="s">
        <v>25</v>
      </c>
      <c r="D8" s="6">
        <v>20.8</v>
      </c>
      <c r="E8" s="6">
        <v>7</v>
      </c>
      <c r="F8" s="6">
        <f>D8*E8*4</f>
        <v>582.4</v>
      </c>
      <c r="G8" s="6">
        <v>160.84</v>
      </c>
      <c r="H8" s="9">
        <f t="shared" ref="H8:H15" si="0">F8*G8/1000</f>
        <v>93.673216</v>
      </c>
    </row>
    <row r="9" ht="35" customHeight="1" spans="1:8">
      <c r="A9" s="6">
        <v>7</v>
      </c>
      <c r="B9" s="6" t="s">
        <v>26</v>
      </c>
      <c r="C9" s="6" t="s">
        <v>27</v>
      </c>
      <c r="D9" s="6">
        <v>24</v>
      </c>
      <c r="E9" s="6">
        <v>20</v>
      </c>
      <c r="F9" s="6">
        <f>D9*E9*4</f>
        <v>1920</v>
      </c>
      <c r="G9" s="6">
        <v>100</v>
      </c>
      <c r="H9" s="9">
        <f t="shared" si="0"/>
        <v>192</v>
      </c>
    </row>
    <row r="10" ht="35" customHeight="1" spans="1:8">
      <c r="A10" s="6">
        <v>8</v>
      </c>
      <c r="B10" s="6" t="s">
        <v>28</v>
      </c>
      <c r="C10" s="6" t="s">
        <v>29</v>
      </c>
      <c r="D10" s="6">
        <v>21.2</v>
      </c>
      <c r="E10" s="6">
        <v>60</v>
      </c>
      <c r="F10" s="6">
        <f>D10*E10*4</f>
        <v>5088</v>
      </c>
      <c r="G10" s="6">
        <v>27.5</v>
      </c>
      <c r="H10" s="9">
        <f t="shared" si="0"/>
        <v>139.92</v>
      </c>
    </row>
    <row r="11" ht="35" customHeight="1" spans="1:8">
      <c r="A11" s="6">
        <v>9</v>
      </c>
      <c r="B11" s="6" t="s">
        <v>30</v>
      </c>
      <c r="C11" s="6" t="s">
        <v>31</v>
      </c>
      <c r="D11" s="6" t="s">
        <v>32</v>
      </c>
      <c r="E11" s="6" t="s">
        <v>13</v>
      </c>
      <c r="F11" s="6" t="s">
        <v>33</v>
      </c>
      <c r="G11" s="6">
        <v>62.8</v>
      </c>
      <c r="H11" s="9">
        <v>133.8</v>
      </c>
    </row>
    <row r="12" ht="35" customHeight="1" spans="1:8">
      <c r="A12" s="6">
        <v>10</v>
      </c>
      <c r="B12" s="6" t="s">
        <v>34</v>
      </c>
      <c r="C12" s="6" t="s">
        <v>35</v>
      </c>
      <c r="D12" s="6">
        <v>1.2</v>
      </c>
      <c r="E12" s="6">
        <v>50</v>
      </c>
      <c r="F12" s="6">
        <f>D12*E12*4</f>
        <v>240</v>
      </c>
      <c r="G12" s="6">
        <v>12.4</v>
      </c>
      <c r="H12" s="9">
        <f t="shared" si="0"/>
        <v>2.976</v>
      </c>
    </row>
    <row r="13" ht="35" customHeight="1" spans="1:8">
      <c r="A13" s="6">
        <v>11</v>
      </c>
      <c r="B13" s="6" t="s">
        <v>36</v>
      </c>
      <c r="C13" s="6" t="s">
        <v>37</v>
      </c>
      <c r="D13" s="6">
        <v>2</v>
      </c>
      <c r="E13" s="6">
        <v>184</v>
      </c>
      <c r="F13" s="6">
        <f>D13*E13*4</f>
        <v>1472</v>
      </c>
      <c r="G13" s="6">
        <v>3.33</v>
      </c>
      <c r="H13" s="9">
        <f t="shared" si="0"/>
        <v>4.90176</v>
      </c>
    </row>
    <row r="14" ht="35" customHeight="1" spans="1:8">
      <c r="A14" s="6">
        <v>12</v>
      </c>
      <c r="B14" s="6" t="s">
        <v>38</v>
      </c>
      <c r="C14" s="6" t="s">
        <v>39</v>
      </c>
      <c r="D14" s="6">
        <v>12</v>
      </c>
      <c r="E14" s="6">
        <v>10</v>
      </c>
      <c r="F14" s="6">
        <f>D14*E14*4</f>
        <v>480</v>
      </c>
      <c r="G14" s="6">
        <v>52.28</v>
      </c>
      <c r="H14" s="9">
        <f t="shared" si="0"/>
        <v>25.0944</v>
      </c>
    </row>
    <row r="15" ht="35" customHeight="1" spans="1:8">
      <c r="A15" s="6">
        <v>13</v>
      </c>
      <c r="B15" s="6" t="s">
        <v>40</v>
      </c>
      <c r="C15" s="6" t="s">
        <v>15</v>
      </c>
      <c r="D15" s="6">
        <v>5.5</v>
      </c>
      <c r="E15" s="6">
        <v>37</v>
      </c>
      <c r="F15" s="6" t="s">
        <v>41</v>
      </c>
      <c r="G15" s="6">
        <v>125.6</v>
      </c>
      <c r="H15" s="9">
        <v>102.3</v>
      </c>
    </row>
    <row r="16" ht="35" customHeight="1" spans="1:8">
      <c r="A16" s="6">
        <v>14</v>
      </c>
      <c r="B16" s="6" t="s">
        <v>42</v>
      </c>
      <c r="C16" s="6" t="s">
        <v>43</v>
      </c>
      <c r="D16" s="6">
        <v>20</v>
      </c>
      <c r="E16" s="6">
        <v>1</v>
      </c>
      <c r="F16" s="6">
        <f>D16*E16*4</f>
        <v>80</v>
      </c>
      <c r="G16" s="6">
        <v>55.8</v>
      </c>
      <c r="H16" s="9">
        <f>F16*G16/1000</f>
        <v>4.464</v>
      </c>
    </row>
    <row r="17" s="1" customFormat="1" ht="35" customHeight="1" spans="1:8">
      <c r="A17" s="10" t="s">
        <v>44</v>
      </c>
      <c r="B17" s="10"/>
      <c r="C17" s="10"/>
      <c r="D17" s="10"/>
      <c r="E17" s="10"/>
      <c r="F17" s="10"/>
      <c r="G17" s="10"/>
      <c r="H17" s="11">
        <f>SUM(H3:H16)</f>
        <v>1114.912176</v>
      </c>
    </row>
    <row r="18" ht="22" customHeight="1" spans="1:8">
      <c r="A18" s="12"/>
      <c r="B18" s="12"/>
      <c r="C18" s="12"/>
      <c r="D18" s="12"/>
      <c r="E18" s="12"/>
      <c r="F18" s="12"/>
      <c r="G18" s="12"/>
      <c r="H18" s="12"/>
    </row>
    <row r="19" ht="35" customHeight="1" spans="1:8">
      <c r="A19" s="5" t="s">
        <v>45</v>
      </c>
      <c r="B19" s="5"/>
      <c r="C19" s="5"/>
      <c r="D19" s="5"/>
      <c r="E19" s="5"/>
      <c r="F19" s="5"/>
      <c r="G19" s="5"/>
      <c r="H19" s="5"/>
    </row>
    <row r="20" ht="35" customHeight="1" spans="1:8">
      <c r="A20" s="6" t="s">
        <v>1</v>
      </c>
      <c r="B20" s="6" t="s">
        <v>2</v>
      </c>
      <c r="C20" s="6"/>
      <c r="D20" s="13" t="s">
        <v>46</v>
      </c>
      <c r="E20" s="6" t="s">
        <v>47</v>
      </c>
      <c r="F20" s="6" t="s">
        <v>48</v>
      </c>
      <c r="G20" s="6" t="s">
        <v>49</v>
      </c>
      <c r="H20" s="6" t="s">
        <v>50</v>
      </c>
    </row>
    <row r="21" ht="35" customHeight="1" spans="1:8">
      <c r="A21" s="6">
        <v>1</v>
      </c>
      <c r="B21" s="6" t="s">
        <v>51</v>
      </c>
      <c r="C21" s="6"/>
      <c r="D21" s="6">
        <v>1114.91</v>
      </c>
      <c r="E21" s="9"/>
      <c r="F21" s="6" t="s">
        <v>52</v>
      </c>
      <c r="G21" s="9">
        <f>ROUND(D21*E21,2)</f>
        <v>0</v>
      </c>
      <c r="H21" s="6" t="s">
        <v>53</v>
      </c>
    </row>
    <row r="22" ht="35" customHeight="1" spans="1:8">
      <c r="A22" s="6">
        <v>2</v>
      </c>
      <c r="B22" s="6" t="s">
        <v>54</v>
      </c>
      <c r="C22" s="6"/>
      <c r="D22" s="6">
        <v>1114.91</v>
      </c>
      <c r="E22" s="9"/>
      <c r="F22" s="6" t="s">
        <v>52</v>
      </c>
      <c r="G22" s="9">
        <f>ROUND(D22*E22,2)</f>
        <v>0</v>
      </c>
      <c r="H22" s="6" t="s">
        <v>55</v>
      </c>
    </row>
    <row r="23" ht="35" customHeight="1" spans="1:8">
      <c r="A23" s="6">
        <v>3</v>
      </c>
      <c r="B23" s="14" t="s">
        <v>56</v>
      </c>
      <c r="C23" s="15"/>
      <c r="D23" s="6">
        <v>1114.91</v>
      </c>
      <c r="E23" s="9"/>
      <c r="F23" s="6" t="s">
        <v>57</v>
      </c>
      <c r="G23" s="9">
        <f>ROUND(D23*E23*90,2)</f>
        <v>0</v>
      </c>
      <c r="H23" s="6" t="s">
        <v>58</v>
      </c>
    </row>
    <row r="24" ht="35" customHeight="1" spans="1:8">
      <c r="A24" s="6">
        <v>4</v>
      </c>
      <c r="B24" s="16"/>
      <c r="C24" s="17"/>
      <c r="D24" s="6">
        <v>1114.91</v>
      </c>
      <c r="E24" s="18">
        <f>E23*0.95</f>
        <v>0</v>
      </c>
      <c r="F24" s="6" t="s">
        <v>57</v>
      </c>
      <c r="G24" s="9">
        <f>ROUND(D24*E24*30,2)</f>
        <v>0</v>
      </c>
      <c r="H24" s="6" t="s">
        <v>59</v>
      </c>
    </row>
    <row r="25" ht="35" customHeight="1" spans="1:8">
      <c r="A25" s="6">
        <v>5</v>
      </c>
      <c r="B25" s="16"/>
      <c r="C25" s="17"/>
      <c r="D25" s="6">
        <v>1114.91</v>
      </c>
      <c r="E25" s="18">
        <f>E23*0.9</f>
        <v>0</v>
      </c>
      <c r="F25" s="6" t="s">
        <v>57</v>
      </c>
      <c r="G25" s="9">
        <f>ROUND(D25*E25*30,2)</f>
        <v>0</v>
      </c>
      <c r="H25" s="6" t="s">
        <v>60</v>
      </c>
    </row>
    <row r="26" ht="35" customHeight="1" spans="1:8">
      <c r="A26" s="6">
        <v>6</v>
      </c>
      <c r="B26" s="16"/>
      <c r="C26" s="17"/>
      <c r="D26" s="6">
        <v>1114.91</v>
      </c>
      <c r="E26" s="18">
        <f>E23*0.85</f>
        <v>0</v>
      </c>
      <c r="F26" s="6" t="s">
        <v>57</v>
      </c>
      <c r="G26" s="9">
        <f>ROUND(D26*E26*30,2)</f>
        <v>0</v>
      </c>
      <c r="H26" s="6" t="s">
        <v>61</v>
      </c>
    </row>
    <row r="27" ht="35" customHeight="1" spans="1:8">
      <c r="A27" s="6">
        <v>7</v>
      </c>
      <c r="B27" s="19"/>
      <c r="C27" s="20"/>
      <c r="D27" s="6">
        <v>1114.91</v>
      </c>
      <c r="E27" s="18">
        <f>E23*0.8</f>
        <v>0</v>
      </c>
      <c r="F27" s="6" t="s">
        <v>57</v>
      </c>
      <c r="G27" s="9">
        <f>ROUND(D27*E27*30,2)</f>
        <v>0</v>
      </c>
      <c r="H27" s="6" t="s">
        <v>62</v>
      </c>
    </row>
    <row r="28" ht="35" customHeight="1" spans="1:8">
      <c r="A28" s="6">
        <v>8</v>
      </c>
      <c r="B28" s="19" t="s">
        <v>63</v>
      </c>
      <c r="C28" s="20"/>
      <c r="D28" s="21" t="s">
        <v>64</v>
      </c>
      <c r="E28" s="22"/>
      <c r="F28" s="23"/>
      <c r="G28" s="9">
        <v>50000</v>
      </c>
      <c r="H28" s="6" t="s">
        <v>65</v>
      </c>
    </row>
    <row r="29" ht="35" customHeight="1" spans="1:8">
      <c r="A29" s="6">
        <v>9</v>
      </c>
      <c r="B29" s="6" t="s">
        <v>66</v>
      </c>
      <c r="C29" s="6"/>
      <c r="D29" s="24" t="s">
        <v>67</v>
      </c>
      <c r="E29" s="22"/>
      <c r="F29" s="23"/>
      <c r="G29" s="9">
        <f>ROUND((G21+G22+G23+G24+G25+G26+G27+G28)*0.09,2)</f>
        <v>4500</v>
      </c>
      <c r="H29" s="25">
        <v>0.09</v>
      </c>
    </row>
    <row r="30" s="2" customFormat="1" ht="35" customHeight="1" spans="1:8">
      <c r="A30" s="26" t="s">
        <v>68</v>
      </c>
      <c r="B30" s="26"/>
      <c r="C30" s="26"/>
      <c r="D30" s="26"/>
      <c r="E30" s="26"/>
      <c r="F30" s="26"/>
      <c r="G30" s="26">
        <f>SUM(G21:G29)</f>
        <v>54500</v>
      </c>
      <c r="H30" s="26"/>
    </row>
    <row r="31" s="3" customFormat="1" ht="36" customHeight="1" spans="1:8">
      <c r="A31" s="27" t="s">
        <v>69</v>
      </c>
      <c r="B31" s="27"/>
      <c r="C31" s="27"/>
      <c r="D31" s="27"/>
      <c r="E31" s="27"/>
      <c r="F31" s="27"/>
      <c r="G31" s="27"/>
      <c r="H31" s="27"/>
    </row>
    <row r="32" ht="37" customHeight="1" spans="1:8">
      <c r="A32" s="28" t="s">
        <v>70</v>
      </c>
      <c r="B32" s="28"/>
      <c r="C32" s="28"/>
      <c r="D32" s="28"/>
      <c r="E32" s="28"/>
      <c r="F32" s="28"/>
      <c r="G32" s="28"/>
      <c r="H32" s="28"/>
    </row>
    <row r="33" ht="79" customHeight="1" spans="1:8">
      <c r="A33" s="28" t="s">
        <v>71</v>
      </c>
      <c r="B33" s="28"/>
      <c r="C33" s="28"/>
      <c r="D33" s="28"/>
      <c r="E33" s="28"/>
      <c r="F33" s="28"/>
      <c r="G33" s="28"/>
      <c r="H33" s="28"/>
    </row>
    <row r="34" ht="30" customHeight="1" spans="1:8">
      <c r="A34" s="28" t="s">
        <v>72</v>
      </c>
      <c r="B34" s="28"/>
      <c r="C34" s="28"/>
      <c r="D34" s="28"/>
      <c r="E34" s="28"/>
      <c r="F34" s="28"/>
      <c r="G34" s="28"/>
      <c r="H34" s="28"/>
    </row>
    <row r="35" ht="30" customHeight="1" spans="1:8">
      <c r="A35" s="28" t="s">
        <v>73</v>
      </c>
      <c r="B35" s="28"/>
      <c r="C35" s="28"/>
      <c r="D35" s="28"/>
      <c r="E35" s="28"/>
      <c r="F35" s="28"/>
      <c r="G35" s="28"/>
      <c r="H35" s="28"/>
    </row>
    <row r="36" ht="30" customHeight="1" spans="1:8">
      <c r="A36" s="28" t="s">
        <v>74</v>
      </c>
      <c r="B36" s="28"/>
      <c r="C36" s="28"/>
      <c r="D36" s="28"/>
      <c r="E36" s="28"/>
      <c r="F36" s="28"/>
      <c r="G36" s="28"/>
      <c r="H36" s="28"/>
    </row>
    <row r="37" ht="30" customHeight="1" spans="1:8">
      <c r="A37" s="28" t="s">
        <v>75</v>
      </c>
      <c r="B37" s="28"/>
      <c r="C37" s="28"/>
      <c r="D37" s="28"/>
      <c r="E37" s="28"/>
      <c r="F37" s="28"/>
      <c r="G37" s="28"/>
      <c r="H37" s="28"/>
    </row>
    <row r="38" ht="30" customHeight="1" spans="1:8">
      <c r="A38" s="28" t="s">
        <v>76</v>
      </c>
      <c r="B38" s="28"/>
      <c r="C38" s="28"/>
      <c r="D38" s="28"/>
      <c r="E38" s="28"/>
      <c r="F38" s="28"/>
      <c r="G38" s="28"/>
      <c r="H38" s="28"/>
    </row>
    <row r="39" ht="33" customHeight="1" spans="1:8">
      <c r="A39" s="28" t="s">
        <v>77</v>
      </c>
      <c r="B39" s="28"/>
      <c r="C39" s="28"/>
      <c r="D39" s="28"/>
      <c r="E39" s="28"/>
      <c r="F39" s="28"/>
      <c r="G39" s="28"/>
      <c r="H39" s="28"/>
    </row>
    <row r="40" ht="48" customHeight="1" spans="1:8">
      <c r="A40" s="28" t="s">
        <v>78</v>
      </c>
      <c r="B40" s="28"/>
      <c r="C40" s="28"/>
      <c r="D40" s="28"/>
      <c r="E40" s="28"/>
      <c r="F40" s="28"/>
      <c r="G40" s="28"/>
      <c r="H40" s="28"/>
    </row>
    <row r="41" ht="30" customHeight="1" spans="1:8">
      <c r="A41" s="29"/>
      <c r="B41" s="29"/>
      <c r="C41" s="29"/>
      <c r="D41" s="29"/>
      <c r="E41" s="29"/>
      <c r="F41" s="29"/>
      <c r="G41" s="29"/>
      <c r="H41" s="29"/>
    </row>
    <row r="42" ht="30" customHeight="1" spans="1:8">
      <c r="A42" s="29"/>
      <c r="B42" s="29"/>
      <c r="C42" s="29"/>
      <c r="D42" s="29"/>
      <c r="E42" s="29"/>
      <c r="F42" s="29"/>
      <c r="G42" s="29"/>
      <c r="H42" s="29"/>
    </row>
    <row r="43" spans="1:8">
      <c r="A43" s="30"/>
      <c r="B43" s="30"/>
      <c r="C43" s="30"/>
      <c r="D43" s="30"/>
      <c r="E43" s="30"/>
      <c r="F43" s="30"/>
      <c r="G43" s="30"/>
      <c r="H43" s="30"/>
    </row>
    <row r="44" spans="1:8">
      <c r="A44" s="30"/>
      <c r="B44" s="30"/>
      <c r="C44" s="30"/>
      <c r="D44" s="30"/>
      <c r="E44" s="30"/>
      <c r="F44" s="30"/>
      <c r="G44" s="30"/>
      <c r="H44" s="30"/>
    </row>
    <row r="45" spans="1:8">
      <c r="A45" s="30"/>
      <c r="B45" s="30"/>
      <c r="C45" s="30"/>
      <c r="D45" s="30"/>
      <c r="E45" s="30"/>
      <c r="F45" s="30"/>
      <c r="G45" s="30"/>
      <c r="H45" s="30"/>
    </row>
    <row r="46" spans="1:8">
      <c r="A46" s="30"/>
      <c r="B46" s="30"/>
      <c r="C46" s="30"/>
      <c r="D46" s="30"/>
      <c r="E46" s="30"/>
      <c r="F46" s="30"/>
      <c r="G46" s="30"/>
      <c r="H46" s="30"/>
    </row>
    <row r="47" spans="1:8">
      <c r="A47" s="30"/>
      <c r="B47" s="30"/>
      <c r="C47" s="30"/>
      <c r="D47" s="30"/>
      <c r="E47" s="30"/>
      <c r="F47" s="30"/>
      <c r="G47" s="30"/>
      <c r="H47" s="30"/>
    </row>
  </sheetData>
  <mergeCells count="25">
    <mergeCell ref="A1:H1"/>
    <mergeCell ref="A17:G17"/>
    <mergeCell ref="A18:H18"/>
    <mergeCell ref="A19:H19"/>
    <mergeCell ref="B20:C20"/>
    <mergeCell ref="B21:C21"/>
    <mergeCell ref="B22:C22"/>
    <mergeCell ref="B28:C28"/>
    <mergeCell ref="D28:F28"/>
    <mergeCell ref="B29:C29"/>
    <mergeCell ref="D29:F29"/>
    <mergeCell ref="A30:F30"/>
    <mergeCell ref="G30:H30"/>
    <mergeCell ref="A31:H31"/>
    <mergeCell ref="A32:H32"/>
    <mergeCell ref="A33:H33"/>
    <mergeCell ref="A34:H34"/>
    <mergeCell ref="A35:H35"/>
    <mergeCell ref="A36:H36"/>
    <mergeCell ref="A37:H37"/>
    <mergeCell ref="A38:H38"/>
    <mergeCell ref="A39:H39"/>
    <mergeCell ref="A40:H40"/>
    <mergeCell ref="A41:H41"/>
    <mergeCell ref="B23:C27"/>
  </mergeCells>
  <pageMargins left="0.393055555555556" right="0.393055555555556" top="0.786805555555556" bottom="0.590277777777778" header="0.298611111111111" footer="0.298611111111111"/>
  <pageSetup paperSize="9" scale="71"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乔道焕</dc:creator>
  <cp:lastModifiedBy>王点点</cp:lastModifiedBy>
  <dcterms:created xsi:type="dcterms:W3CDTF">2023-05-12T11:15:00Z</dcterms:created>
  <dcterms:modified xsi:type="dcterms:W3CDTF">2026-04-30T02:08:02Z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041022AA05AD433FA2B12F68F60E7848_12</vt:lpwstr>
  </property>
  <property fmtid="{D5CDD505-2E9C-101B-9397-08002B2CF9AE}" pid="4" name="CalculationRule">
    <vt:i4>0</vt:i4>
  </property>
</Properties>
</file>